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440" windowHeight="8190"/>
  </bookViews>
  <sheets>
    <sheet name="symulacja równe raty" sheetId="2" r:id="rId1"/>
    <sheet name="Arkusz1" sheetId="3" r:id="rId2"/>
  </sheets>
  <definedNames>
    <definedName name="_xlnm.Print_Area" localSheetId="0">'symulacja równe raty'!$A$1:$G$51</definedName>
    <definedName name="solver_adj" localSheetId="0" hidden="1">'symulacja równe raty'!#REF!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'symulacja równe raty'!$C$42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55000000</definedName>
    <definedName name="_xlnm.Print_Titles" localSheetId="0">'symulacja równe raty'!$16:$16</definedName>
  </definedNames>
  <calcPr calcId="145621"/>
</workbook>
</file>

<file path=xl/calcChain.xml><?xml version="1.0" encoding="utf-8"?>
<calcChain xmlns="http://schemas.openxmlformats.org/spreadsheetml/2006/main">
  <c r="C41" i="2" l="1"/>
  <c r="C40" i="2" l="1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I17" i="2" l="1"/>
  <c r="E17" i="2"/>
  <c r="D14" i="2"/>
  <c r="D8" i="2"/>
  <c r="I18" i="2" l="1"/>
  <c r="D19" i="2" s="1"/>
  <c r="E19" i="2" s="1"/>
  <c r="G19" i="2" s="1"/>
  <c r="D18" i="2"/>
  <c r="E18" i="2"/>
  <c r="C42" i="2"/>
  <c r="G17" i="2"/>
  <c r="I19" i="2" l="1"/>
  <c r="E45" i="2"/>
  <c r="C43" i="2"/>
  <c r="I20" i="2" l="1"/>
  <c r="D20" i="2"/>
  <c r="E20" i="2" s="1"/>
  <c r="G20" i="2" s="1"/>
  <c r="E49" i="2"/>
  <c r="D21" i="2" l="1"/>
  <c r="E21" i="2" s="1"/>
  <c r="G21" i="2" s="1"/>
  <c r="I21" i="2"/>
  <c r="I22" i="2" l="1"/>
  <c r="D22" i="2"/>
  <c r="E22" i="2" s="1"/>
  <c r="G22" i="2" s="1"/>
  <c r="D23" i="2" l="1"/>
  <c r="E23" i="2" s="1"/>
  <c r="G23" i="2" s="1"/>
  <c r="I23" i="2"/>
  <c r="I24" i="2" l="1"/>
  <c r="D24" i="2"/>
  <c r="E24" i="2" s="1"/>
  <c r="G24" i="2" s="1"/>
  <c r="I25" i="2" l="1"/>
  <c r="D25" i="2"/>
  <c r="E25" i="2" s="1"/>
  <c r="G25" i="2" s="1"/>
  <c r="I26" i="2" l="1"/>
  <c r="D26" i="2"/>
  <c r="E26" i="2" s="1"/>
  <c r="G26" i="2" s="1"/>
  <c r="I27" i="2" l="1"/>
  <c r="D27" i="2"/>
  <c r="E27" i="2" s="1"/>
  <c r="G27" i="2" s="1"/>
  <c r="I28" i="2" l="1"/>
  <c r="D28" i="2"/>
  <c r="E28" i="2" s="1"/>
  <c r="G28" i="2" s="1"/>
  <c r="D29" i="2" l="1"/>
  <c r="E29" i="2" s="1"/>
  <c r="G29" i="2" s="1"/>
  <c r="I29" i="2"/>
  <c r="I30" i="2" l="1"/>
  <c r="D30" i="2"/>
  <c r="E30" i="2" s="1"/>
  <c r="G30" i="2" s="1"/>
  <c r="I31" i="2" l="1"/>
  <c r="D31" i="2"/>
  <c r="E31" i="2" s="1"/>
  <c r="G31" i="2" s="1"/>
  <c r="I32" i="2" l="1"/>
  <c r="D32" i="2"/>
  <c r="E32" i="2" s="1"/>
  <c r="G32" i="2" s="1"/>
  <c r="I33" i="2" l="1"/>
  <c r="D33" i="2"/>
  <c r="E33" i="2" s="1"/>
  <c r="G33" i="2" s="1"/>
  <c r="D34" i="2" l="1"/>
  <c r="E34" i="2" s="1"/>
  <c r="G34" i="2" s="1"/>
  <c r="I34" i="2"/>
  <c r="D35" i="2" l="1"/>
  <c r="E35" i="2" s="1"/>
  <c r="G35" i="2" s="1"/>
  <c r="I35" i="2"/>
  <c r="I36" i="2" l="1"/>
  <c r="D36" i="2"/>
  <c r="E36" i="2" s="1"/>
  <c r="G36" i="2" s="1"/>
  <c r="D37" i="2" l="1"/>
  <c r="E37" i="2" s="1"/>
  <c r="G37" i="2" s="1"/>
  <c r="I37" i="2"/>
  <c r="I38" i="2" l="1"/>
  <c r="D38" i="2"/>
  <c r="E38" i="2" s="1"/>
  <c r="G38" i="2" s="1"/>
  <c r="I39" i="2" l="1"/>
  <c r="D39" i="2"/>
  <c r="E39" i="2" s="1"/>
  <c r="G39" i="2" s="1"/>
  <c r="I40" i="2" l="1"/>
  <c r="D40" i="2"/>
  <c r="E40" i="2" s="1"/>
  <c r="G40" i="2" s="1"/>
  <c r="I41" i="2" l="1"/>
  <c r="D41" i="2"/>
  <c r="E41" i="2" s="1"/>
  <c r="G41" i="2" s="1"/>
  <c r="D42" i="2" l="1"/>
  <c r="E42" i="2" l="1"/>
  <c r="F18" i="2"/>
  <c r="D6" i="2"/>
  <c r="D7" i="2" s="1"/>
  <c r="E46" i="2"/>
  <c r="E50" i="2" l="1"/>
  <c r="E47" i="2"/>
  <c r="F42" i="2"/>
  <c r="G18" i="2"/>
  <c r="G42" i="2" s="1"/>
  <c r="D9" i="2"/>
  <c r="D10" i="2" s="1"/>
  <c r="E51" i="2" l="1"/>
</calcChain>
</file>

<file path=xl/sharedStrings.xml><?xml version="1.0" encoding="utf-8"?>
<sst xmlns="http://schemas.openxmlformats.org/spreadsheetml/2006/main" count="42" uniqueCount="36">
  <si>
    <t>Razem raty kapitałowe</t>
  </si>
  <si>
    <t>zł</t>
  </si>
  <si>
    <t>Razem raty odsetkowe</t>
  </si>
  <si>
    <t>razem netto</t>
  </si>
  <si>
    <t>VAT raty kapitałowe</t>
  </si>
  <si>
    <t>VAT raty odsetkowe</t>
  </si>
  <si>
    <t>wartość brutto</t>
  </si>
  <si>
    <t>marża odsetkowa</t>
  </si>
  <si>
    <t>stopa procentowa p.a.</t>
  </si>
  <si>
    <t>l.p.</t>
  </si>
  <si>
    <t>data płatności</t>
  </si>
  <si>
    <t>rata kapitałowa
[zł]</t>
  </si>
  <si>
    <t>odsetki
[zł]</t>
  </si>
  <si>
    <t>rata ogółem netto
[zł]</t>
  </si>
  <si>
    <t>VAT
[zł]</t>
  </si>
  <si>
    <t>rata ogółem brutto
[zł]</t>
  </si>
  <si>
    <t>dni</t>
  </si>
  <si>
    <t>pozostało do spłaty
[zł]</t>
  </si>
  <si>
    <t xml:space="preserve"> -</t>
  </si>
  <si>
    <t xml:space="preserve"> </t>
  </si>
  <si>
    <t>Razem</t>
  </si>
  <si>
    <t>PLN</t>
  </si>
  <si>
    <t>wartość netto przedmiotu leasingu</t>
  </si>
  <si>
    <t>wartość netto odsetek</t>
  </si>
  <si>
    <t>wartość brutto przedmiotu leasingu</t>
  </si>
  <si>
    <t>wartość brutto odsetek</t>
  </si>
  <si>
    <t>razem brutto</t>
  </si>
  <si>
    <t>UWAGA:</t>
  </si>
  <si>
    <t>stawka WIBOR 1M</t>
  </si>
  <si>
    <t>PRZYKŁADOWA WARTOŚĆ - WPISAĆ OFEROWANĄ SUMĘ RAT KAPITAŁOWYCH NETTO DLA CAŁEGO ZADANIA</t>
  </si>
  <si>
    <t>STAWKI WIBOR NIE UAKTUALNIAĆ</t>
  </si>
  <si>
    <t>PRZYKŁADOWA MARŻA - WYKONAWCA WPISUJE SWOJĄ MARŻĘ</t>
  </si>
  <si>
    <t>w przedstawionym przypadku odjęto od ostatniej raty 0,08 zł, będzie ona wtedy wynosić 416 666,59 zł  i wtedy suma wyniesie dokładnie 10 000 000 zł a nie 10 000 000,08 zł</t>
  </si>
  <si>
    <r>
      <t xml:space="preserve">(ostatnia </t>
    </r>
    <r>
      <rPr>
        <b/>
        <sz val="10"/>
        <rFont val="Arial"/>
        <family val="2"/>
        <charset val="238"/>
      </rPr>
      <t>(24-ta)</t>
    </r>
    <r>
      <rPr>
        <sz val="10"/>
        <rFont val="Arial"/>
        <family val="2"/>
        <charset val="238"/>
      </rPr>
      <t xml:space="preserve"> rata może mieć inną wartość w celu wyrównania różnic wynikających z zaokrągleń obliczeniowych – tzw. rata wyrównująca), </t>
    </r>
  </si>
  <si>
    <t>postępowanie nr :  .........................</t>
  </si>
  <si>
    <t>Przedmiot zamówienia: 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</si>
</sst>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>
    <font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9"/>
      <name val="Times New Roman"/>
      <family val="1"/>
      <charset val="238"/>
    </font>
    <font>
      <i/>
      <sz val="9"/>
      <name val="Arial CE"/>
      <charset val="238"/>
    </font>
    <font>
      <i/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8" fillId="0" borderId="0"/>
  </cellStyleXfs>
  <cellXfs count="55">
    <xf numFmtId="0" fontId="0" fillId="0" borderId="0" xfId="0"/>
    <xf numFmtId="4" fontId="2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1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wrapText="1"/>
    </xf>
    <xf numFmtId="10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3" fillId="0" borderId="3" xfId="0" applyNumberFormat="1" applyFont="1" applyBorder="1"/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0" applyNumberFormat="1" applyFont="1"/>
    <xf numFmtId="4" fontId="3" fillId="0" borderId="4" xfId="0" applyNumberFormat="1" applyFont="1" applyBorder="1"/>
    <xf numFmtId="10" fontId="3" fillId="0" borderId="0" xfId="1" applyNumberFormat="1" applyFont="1"/>
    <xf numFmtId="4" fontId="4" fillId="0" borderId="0" xfId="0" applyNumberFormat="1" applyFont="1" applyAlignment="1">
      <alignment horizontal="right"/>
    </xf>
    <xf numFmtId="4" fontId="3" fillId="0" borderId="0" xfId="0" applyNumberFormat="1" applyFont="1" applyFill="1"/>
    <xf numFmtId="4" fontId="3" fillId="2" borderId="0" xfId="0" applyNumberFormat="1" applyFont="1" applyFill="1"/>
    <xf numFmtId="4" fontId="13" fillId="0" borderId="0" xfId="0" applyNumberFormat="1" applyFont="1"/>
    <xf numFmtId="0" fontId="0" fillId="0" borderId="0" xfId="0"/>
    <xf numFmtId="4" fontId="3" fillId="0" borderId="0" xfId="0" applyNumberFormat="1" applyFont="1"/>
    <xf numFmtId="4" fontId="3" fillId="0" borderId="0" xfId="0" applyNumberFormat="1" applyFont="1" applyBorder="1"/>
    <xf numFmtId="4" fontId="3" fillId="2" borderId="0" xfId="0" applyNumberFormat="1" applyFont="1" applyFill="1"/>
    <xf numFmtId="0" fontId="8" fillId="0" borderId="0" xfId="0" applyFont="1"/>
    <xf numFmtId="4" fontId="3" fillId="2" borderId="0" xfId="0" applyNumberFormat="1" applyFont="1" applyFill="1" applyBorder="1"/>
    <xf numFmtId="4" fontId="11" fillId="2" borderId="0" xfId="0" quotePrefix="1" applyNumberFormat="1" applyFont="1" applyFill="1" applyAlignment="1">
      <alignment horizontal="left"/>
    </xf>
    <xf numFmtId="0" fontId="8" fillId="2" borderId="0" xfId="0" quotePrefix="1" applyFont="1" applyFill="1" applyAlignment="1">
      <alignment horizontal="left"/>
    </xf>
    <xf numFmtId="4" fontId="3" fillId="0" borderId="0" xfId="0" applyNumberFormat="1" applyFont="1" applyAlignment="1">
      <alignment horizontal="left" vertical="center"/>
    </xf>
    <xf numFmtId="10" fontId="4" fillId="0" borderId="0" xfId="0" applyNumberFormat="1" applyFont="1" applyFill="1"/>
    <xf numFmtId="10" fontId="3" fillId="2" borderId="0" xfId="0" applyNumberFormat="1" applyFont="1" applyFill="1"/>
    <xf numFmtId="0" fontId="9" fillId="0" borderId="0" xfId="0" applyFont="1" applyAlignment="1"/>
    <xf numFmtId="0" fontId="12" fillId="0" borderId="0" xfId="0" applyFont="1" applyAlignment="1">
      <alignment horizontal="left" vertical="center"/>
    </xf>
    <xf numFmtId="0" fontId="12" fillId="0" borderId="0" xfId="0" applyFont="1" applyAlignment="1"/>
    <xf numFmtId="4" fontId="4" fillId="0" borderId="0" xfId="0" applyNumberFormat="1" applyFont="1" applyFill="1"/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4">
    <cellStyle name="Normalny" xfId="0" builtinId="0"/>
    <cellStyle name="Normalny 2" xfId="2"/>
    <cellStyle name="Normalny 2 2" xfId="3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zoomScaleNormal="100" workbookViewId="0">
      <selection activeCell="H3" sqref="H3:I3"/>
    </sheetView>
  </sheetViews>
  <sheetFormatPr defaultRowHeight="12"/>
  <cols>
    <col min="1" max="1" width="5" style="2" customWidth="1"/>
    <col min="2" max="2" width="18.140625" style="2" hidden="1" customWidth="1"/>
    <col min="3" max="3" width="19.5703125" style="2" bestFit="1" customWidth="1"/>
    <col min="4" max="5" width="18.42578125" style="2" customWidth="1"/>
    <col min="6" max="7" width="18" style="2" customWidth="1"/>
    <col min="8" max="8" width="12.7109375" style="2" customWidth="1"/>
    <col min="9" max="9" width="18.5703125" style="2" bestFit="1" customWidth="1"/>
    <col min="10" max="10" width="14.28515625" style="2" customWidth="1"/>
    <col min="11" max="11" width="10.7109375" style="2" bestFit="1" customWidth="1"/>
    <col min="12" max="16384" width="9.140625" style="2"/>
  </cols>
  <sheetData>
    <row r="1" spans="1:11">
      <c r="A1" s="1"/>
      <c r="D1" s="3"/>
      <c r="G1" s="4"/>
    </row>
    <row r="2" spans="1:11">
      <c r="A2" s="1" t="s">
        <v>34</v>
      </c>
      <c r="F2" s="5"/>
      <c r="G2" s="6"/>
    </row>
    <row r="3" spans="1:11" s="7" customFormat="1" ht="46.5" customHeight="1">
      <c r="A3" s="51" t="s">
        <v>35</v>
      </c>
      <c r="B3" s="52"/>
      <c r="C3" s="52"/>
      <c r="D3" s="52"/>
      <c r="E3" s="52"/>
      <c r="F3" s="52"/>
      <c r="G3" s="52"/>
      <c r="H3" s="53"/>
      <c r="I3" s="52"/>
    </row>
    <row r="4" spans="1:11" s="7" customFormat="1" ht="41.25" hidden="1" customHeight="1">
      <c r="A4" s="54"/>
      <c r="B4" s="54"/>
      <c r="C4" s="54"/>
      <c r="D4" s="54"/>
      <c r="E4" s="54"/>
      <c r="F4" s="54"/>
      <c r="G4" s="54"/>
    </row>
    <row r="5" spans="1:11" ht="12.75">
      <c r="C5" s="2" t="s">
        <v>0</v>
      </c>
      <c r="D5" s="33">
        <v>10000000</v>
      </c>
      <c r="E5" s="2" t="s">
        <v>1</v>
      </c>
      <c r="F5" s="46" t="s">
        <v>29</v>
      </c>
      <c r="G5" s="47"/>
      <c r="H5" s="48"/>
      <c r="I5" s="48"/>
      <c r="J5" s="49"/>
      <c r="K5" s="3"/>
    </row>
    <row r="6" spans="1:11">
      <c r="C6" s="2" t="s">
        <v>2</v>
      </c>
      <c r="D6" s="2">
        <f>D42</f>
        <v>375000</v>
      </c>
      <c r="E6" s="2" t="s">
        <v>1</v>
      </c>
      <c r="H6" s="43"/>
      <c r="J6" s="32"/>
    </row>
    <row r="7" spans="1:11">
      <c r="C7" s="3" t="s">
        <v>3</v>
      </c>
      <c r="D7" s="3">
        <f>SUM(D5:D6)</f>
        <v>10375000</v>
      </c>
      <c r="E7" s="3" t="s">
        <v>1</v>
      </c>
    </row>
    <row r="8" spans="1:11">
      <c r="C8" s="2" t="s">
        <v>4</v>
      </c>
      <c r="D8" s="8">
        <f>ROUND(0.23*D5,2)</f>
        <v>2300000</v>
      </c>
      <c r="E8" s="2" t="s">
        <v>1</v>
      </c>
    </row>
    <row r="9" spans="1:11">
      <c r="C9" s="2" t="s">
        <v>5</v>
      </c>
      <c r="D9" s="2">
        <f>F18-D8</f>
        <v>86250</v>
      </c>
      <c r="E9" s="2" t="s">
        <v>1</v>
      </c>
      <c r="I9" s="9"/>
      <c r="J9" s="9"/>
    </row>
    <row r="10" spans="1:11">
      <c r="C10" s="3" t="s">
        <v>6</v>
      </c>
      <c r="D10" s="10">
        <f>SUM(D7:D9)</f>
        <v>12761250</v>
      </c>
      <c r="E10" s="3" t="s">
        <v>1</v>
      </c>
      <c r="I10" s="9"/>
      <c r="J10" s="9"/>
    </row>
    <row r="11" spans="1:11">
      <c r="I11" s="9"/>
      <c r="J11" s="9"/>
    </row>
    <row r="12" spans="1:11">
      <c r="C12" s="2" t="s">
        <v>28</v>
      </c>
      <c r="D12" s="44">
        <v>1.6500000000000001E-2</v>
      </c>
      <c r="E12" s="34"/>
      <c r="F12" s="50" t="s">
        <v>30</v>
      </c>
      <c r="G12" s="50"/>
      <c r="H12" s="50"/>
      <c r="I12" s="50"/>
      <c r="J12" s="50"/>
    </row>
    <row r="13" spans="1:11">
      <c r="C13" s="2" t="s">
        <v>7</v>
      </c>
      <c r="D13" s="45">
        <v>0.02</v>
      </c>
      <c r="E13" s="34"/>
      <c r="F13" s="50" t="s">
        <v>31</v>
      </c>
      <c r="G13" s="50"/>
      <c r="H13" s="50"/>
      <c r="I13" s="50"/>
      <c r="J13" s="50"/>
    </row>
    <row r="14" spans="1:11">
      <c r="C14" s="11" t="s">
        <v>8</v>
      </c>
      <c r="D14" s="12">
        <f>D12+D13</f>
        <v>3.6500000000000005E-2</v>
      </c>
      <c r="E14" s="12"/>
      <c r="I14" s="9"/>
      <c r="J14" s="9"/>
    </row>
    <row r="16" spans="1:11" ht="24">
      <c r="A16" s="13" t="s">
        <v>9</v>
      </c>
      <c r="B16" s="14" t="s">
        <v>10</v>
      </c>
      <c r="C16" s="15" t="s">
        <v>11</v>
      </c>
      <c r="D16" s="15" t="s">
        <v>12</v>
      </c>
      <c r="E16" s="15" t="s">
        <v>13</v>
      </c>
      <c r="F16" s="15" t="s">
        <v>14</v>
      </c>
      <c r="G16" s="15" t="s">
        <v>15</v>
      </c>
      <c r="H16" s="14" t="s">
        <v>16</v>
      </c>
      <c r="I16" s="16" t="s">
        <v>17</v>
      </c>
    </row>
    <row r="17" spans="1:13" hidden="1">
      <c r="A17" s="17">
        <v>0</v>
      </c>
      <c r="B17" s="18">
        <v>39844</v>
      </c>
      <c r="C17" s="19">
        <v>0</v>
      </c>
      <c r="D17" s="19">
        <v>0</v>
      </c>
      <c r="E17" s="19">
        <f t="shared" ref="E17:E41" si="0">SUM(C17:D17)</f>
        <v>0</v>
      </c>
      <c r="G17" s="19">
        <f t="shared" ref="G17:G41" si="1">SUM(E17:F17)</f>
        <v>0</v>
      </c>
      <c r="H17" s="20" t="s">
        <v>18</v>
      </c>
      <c r="I17" s="19">
        <f>D5</f>
        <v>10000000</v>
      </c>
    </row>
    <row r="18" spans="1:13">
      <c r="A18" s="17">
        <v>1</v>
      </c>
      <c r="B18" s="18">
        <v>39872</v>
      </c>
      <c r="C18" s="19">
        <f t="shared" ref="C18:C40" si="2">ROUND(($D$5/24),2)</f>
        <v>416666.67</v>
      </c>
      <c r="D18" s="19">
        <f t="shared" ref="D18:D41" si="3">ROUND(I17*$D$14*H18/365,2)</f>
        <v>30000</v>
      </c>
      <c r="E18" s="19">
        <f t="shared" si="0"/>
        <v>446666.67</v>
      </c>
      <c r="F18" s="19">
        <f>(D42*23%)+D8</f>
        <v>2386250</v>
      </c>
      <c r="G18" s="19">
        <f t="shared" si="1"/>
        <v>2832916.67</v>
      </c>
      <c r="H18" s="21">
        <v>30</v>
      </c>
      <c r="I18" s="19">
        <f t="shared" ref="I18:I41" si="4">I17-C18</f>
        <v>9583333.3300000001</v>
      </c>
    </row>
    <row r="19" spans="1:13">
      <c r="A19" s="17">
        <v>2</v>
      </c>
      <c r="B19" s="18">
        <v>39903</v>
      </c>
      <c r="C19" s="19">
        <f t="shared" si="2"/>
        <v>416666.67</v>
      </c>
      <c r="D19" s="19">
        <f t="shared" si="3"/>
        <v>28750</v>
      </c>
      <c r="E19" s="19">
        <f t="shared" si="0"/>
        <v>445416.67</v>
      </c>
      <c r="F19" s="22"/>
      <c r="G19" s="19">
        <f t="shared" si="1"/>
        <v>445416.67</v>
      </c>
      <c r="H19" s="21">
        <v>30</v>
      </c>
      <c r="I19" s="19">
        <f t="shared" si="4"/>
        <v>9166666.6600000001</v>
      </c>
    </row>
    <row r="20" spans="1:13">
      <c r="A20" s="17">
        <v>3</v>
      </c>
      <c r="B20" s="18">
        <v>39933</v>
      </c>
      <c r="C20" s="19">
        <f t="shared" si="2"/>
        <v>416666.67</v>
      </c>
      <c r="D20" s="19">
        <f t="shared" si="3"/>
        <v>27500</v>
      </c>
      <c r="E20" s="19">
        <f t="shared" si="0"/>
        <v>444166.67</v>
      </c>
      <c r="F20" s="22"/>
      <c r="G20" s="19">
        <f t="shared" si="1"/>
        <v>444166.67</v>
      </c>
      <c r="H20" s="21">
        <v>30</v>
      </c>
      <c r="I20" s="19">
        <f t="shared" si="4"/>
        <v>8749999.9900000002</v>
      </c>
    </row>
    <row r="21" spans="1:13">
      <c r="A21" s="17">
        <v>4</v>
      </c>
      <c r="B21" s="18">
        <v>39964</v>
      </c>
      <c r="C21" s="19">
        <f t="shared" si="2"/>
        <v>416666.67</v>
      </c>
      <c r="D21" s="19">
        <f t="shared" si="3"/>
        <v>26250</v>
      </c>
      <c r="E21" s="19">
        <f t="shared" si="0"/>
        <v>442916.67</v>
      </c>
      <c r="F21" s="22"/>
      <c r="G21" s="19">
        <f t="shared" si="1"/>
        <v>442916.67</v>
      </c>
      <c r="H21" s="21">
        <v>30</v>
      </c>
      <c r="I21" s="19">
        <f t="shared" si="4"/>
        <v>8333333.3200000003</v>
      </c>
    </row>
    <row r="22" spans="1:13">
      <c r="A22" s="17">
        <v>5</v>
      </c>
      <c r="B22" s="18">
        <v>39994</v>
      </c>
      <c r="C22" s="19">
        <f t="shared" si="2"/>
        <v>416666.67</v>
      </c>
      <c r="D22" s="19">
        <f t="shared" si="3"/>
        <v>25000</v>
      </c>
      <c r="E22" s="19">
        <f t="shared" si="0"/>
        <v>441666.67</v>
      </c>
      <c r="F22" s="22"/>
      <c r="G22" s="19">
        <f t="shared" si="1"/>
        <v>441666.67</v>
      </c>
      <c r="H22" s="21">
        <v>30</v>
      </c>
      <c r="I22" s="19">
        <f t="shared" si="4"/>
        <v>7916666.6500000004</v>
      </c>
    </row>
    <row r="23" spans="1:13">
      <c r="A23" s="17">
        <v>6</v>
      </c>
      <c r="B23" s="18">
        <v>40025</v>
      </c>
      <c r="C23" s="19">
        <f t="shared" si="2"/>
        <v>416666.67</v>
      </c>
      <c r="D23" s="19">
        <f t="shared" si="3"/>
        <v>23750</v>
      </c>
      <c r="E23" s="19">
        <f t="shared" si="0"/>
        <v>440416.67</v>
      </c>
      <c r="F23" s="22"/>
      <c r="G23" s="19">
        <f t="shared" si="1"/>
        <v>440416.67</v>
      </c>
      <c r="H23" s="21">
        <v>30</v>
      </c>
      <c r="I23" s="19">
        <f t="shared" si="4"/>
        <v>7499999.9800000004</v>
      </c>
      <c r="M23" s="2" t="s">
        <v>19</v>
      </c>
    </row>
    <row r="24" spans="1:13">
      <c r="A24" s="17">
        <v>7</v>
      </c>
      <c r="B24" s="18">
        <v>40056</v>
      </c>
      <c r="C24" s="19">
        <f t="shared" si="2"/>
        <v>416666.67</v>
      </c>
      <c r="D24" s="19">
        <f t="shared" si="3"/>
        <v>22500</v>
      </c>
      <c r="E24" s="19">
        <f t="shared" si="0"/>
        <v>439166.67</v>
      </c>
      <c r="F24" s="22"/>
      <c r="G24" s="19">
        <f t="shared" si="1"/>
        <v>439166.67</v>
      </c>
      <c r="H24" s="21">
        <v>30</v>
      </c>
      <c r="I24" s="19">
        <f t="shared" si="4"/>
        <v>7083333.3100000005</v>
      </c>
    </row>
    <row r="25" spans="1:13">
      <c r="A25" s="17">
        <v>8</v>
      </c>
      <c r="B25" s="18">
        <v>40086</v>
      </c>
      <c r="C25" s="19">
        <f t="shared" si="2"/>
        <v>416666.67</v>
      </c>
      <c r="D25" s="19">
        <f t="shared" si="3"/>
        <v>21250</v>
      </c>
      <c r="E25" s="19">
        <f t="shared" si="0"/>
        <v>437916.67</v>
      </c>
      <c r="F25" s="22"/>
      <c r="G25" s="19">
        <f t="shared" si="1"/>
        <v>437916.67</v>
      </c>
      <c r="H25" s="21">
        <v>30</v>
      </c>
      <c r="I25" s="19">
        <f t="shared" si="4"/>
        <v>6666666.6400000006</v>
      </c>
    </row>
    <row r="26" spans="1:13">
      <c r="A26" s="17">
        <v>9</v>
      </c>
      <c r="B26" s="18">
        <v>40117</v>
      </c>
      <c r="C26" s="19">
        <f t="shared" si="2"/>
        <v>416666.67</v>
      </c>
      <c r="D26" s="19">
        <f t="shared" si="3"/>
        <v>20000</v>
      </c>
      <c r="E26" s="19">
        <f t="shared" si="0"/>
        <v>436666.67</v>
      </c>
      <c r="F26" s="22"/>
      <c r="G26" s="19">
        <f t="shared" si="1"/>
        <v>436666.67</v>
      </c>
      <c r="H26" s="21">
        <v>30</v>
      </c>
      <c r="I26" s="19">
        <f t="shared" si="4"/>
        <v>6249999.9700000007</v>
      </c>
    </row>
    <row r="27" spans="1:13">
      <c r="A27" s="17">
        <v>10</v>
      </c>
      <c r="B27" s="18">
        <v>40147</v>
      </c>
      <c r="C27" s="19">
        <f t="shared" si="2"/>
        <v>416666.67</v>
      </c>
      <c r="D27" s="19">
        <f t="shared" si="3"/>
        <v>18750</v>
      </c>
      <c r="E27" s="19">
        <f t="shared" si="0"/>
        <v>435416.67</v>
      </c>
      <c r="F27" s="22"/>
      <c r="G27" s="19">
        <f t="shared" si="1"/>
        <v>435416.67</v>
      </c>
      <c r="H27" s="21">
        <v>30</v>
      </c>
      <c r="I27" s="19">
        <f t="shared" si="4"/>
        <v>5833333.3000000007</v>
      </c>
    </row>
    <row r="28" spans="1:13">
      <c r="A28" s="17">
        <v>11</v>
      </c>
      <c r="B28" s="18">
        <v>40178</v>
      </c>
      <c r="C28" s="19">
        <f t="shared" si="2"/>
        <v>416666.67</v>
      </c>
      <c r="D28" s="19">
        <f t="shared" si="3"/>
        <v>17500</v>
      </c>
      <c r="E28" s="19">
        <f t="shared" si="0"/>
        <v>434166.67</v>
      </c>
      <c r="F28" s="22"/>
      <c r="G28" s="19">
        <f t="shared" si="1"/>
        <v>434166.67</v>
      </c>
      <c r="H28" s="21">
        <v>30</v>
      </c>
      <c r="I28" s="19">
        <f t="shared" si="4"/>
        <v>5416666.6300000008</v>
      </c>
    </row>
    <row r="29" spans="1:13">
      <c r="A29" s="17">
        <v>12</v>
      </c>
      <c r="B29" s="18">
        <v>40209</v>
      </c>
      <c r="C29" s="19">
        <f t="shared" si="2"/>
        <v>416666.67</v>
      </c>
      <c r="D29" s="19">
        <f t="shared" si="3"/>
        <v>16250</v>
      </c>
      <c r="E29" s="19">
        <f t="shared" si="0"/>
        <v>432916.67</v>
      </c>
      <c r="F29" s="22"/>
      <c r="G29" s="19">
        <f t="shared" si="1"/>
        <v>432916.67</v>
      </c>
      <c r="H29" s="21">
        <v>30</v>
      </c>
      <c r="I29" s="19">
        <f t="shared" si="4"/>
        <v>4999999.9600000009</v>
      </c>
    </row>
    <row r="30" spans="1:13">
      <c r="A30" s="17">
        <v>13</v>
      </c>
      <c r="B30" s="18">
        <v>40237</v>
      </c>
      <c r="C30" s="19">
        <f t="shared" si="2"/>
        <v>416666.67</v>
      </c>
      <c r="D30" s="19">
        <f t="shared" si="3"/>
        <v>15000</v>
      </c>
      <c r="E30" s="19">
        <f t="shared" si="0"/>
        <v>431666.67</v>
      </c>
      <c r="F30" s="22"/>
      <c r="G30" s="19">
        <f t="shared" si="1"/>
        <v>431666.67</v>
      </c>
      <c r="H30" s="21">
        <v>30</v>
      </c>
      <c r="I30" s="19">
        <f t="shared" si="4"/>
        <v>4583333.290000001</v>
      </c>
    </row>
    <row r="31" spans="1:13">
      <c r="A31" s="17">
        <v>14</v>
      </c>
      <c r="B31" s="18">
        <v>40268</v>
      </c>
      <c r="C31" s="19">
        <f t="shared" si="2"/>
        <v>416666.67</v>
      </c>
      <c r="D31" s="19">
        <f t="shared" si="3"/>
        <v>13750</v>
      </c>
      <c r="E31" s="19">
        <f t="shared" si="0"/>
        <v>430416.67</v>
      </c>
      <c r="F31" s="22"/>
      <c r="G31" s="19">
        <f t="shared" si="1"/>
        <v>430416.67</v>
      </c>
      <c r="H31" s="21">
        <v>30</v>
      </c>
      <c r="I31" s="19">
        <f t="shared" si="4"/>
        <v>4166666.620000001</v>
      </c>
    </row>
    <row r="32" spans="1:13">
      <c r="A32" s="17">
        <v>15</v>
      </c>
      <c r="B32" s="18">
        <v>40298</v>
      </c>
      <c r="C32" s="19">
        <f t="shared" si="2"/>
        <v>416666.67</v>
      </c>
      <c r="D32" s="19">
        <f t="shared" si="3"/>
        <v>12500</v>
      </c>
      <c r="E32" s="19">
        <f t="shared" si="0"/>
        <v>429166.67</v>
      </c>
      <c r="F32" s="22"/>
      <c r="G32" s="19">
        <f t="shared" si="1"/>
        <v>429166.67</v>
      </c>
      <c r="H32" s="21">
        <v>30</v>
      </c>
      <c r="I32" s="19">
        <f t="shared" si="4"/>
        <v>3749999.9500000011</v>
      </c>
    </row>
    <row r="33" spans="1:9">
      <c r="A33" s="17">
        <v>16</v>
      </c>
      <c r="B33" s="18">
        <v>40329</v>
      </c>
      <c r="C33" s="19">
        <f t="shared" si="2"/>
        <v>416666.67</v>
      </c>
      <c r="D33" s="19">
        <f t="shared" si="3"/>
        <v>11250</v>
      </c>
      <c r="E33" s="19">
        <f t="shared" si="0"/>
        <v>427916.67</v>
      </c>
      <c r="F33" s="22"/>
      <c r="G33" s="19">
        <f t="shared" si="1"/>
        <v>427916.67</v>
      </c>
      <c r="H33" s="21">
        <v>30</v>
      </c>
      <c r="I33" s="19">
        <f t="shared" si="4"/>
        <v>3333333.2800000012</v>
      </c>
    </row>
    <row r="34" spans="1:9">
      <c r="A34" s="17">
        <v>17</v>
      </c>
      <c r="B34" s="18">
        <v>40359</v>
      </c>
      <c r="C34" s="19">
        <f t="shared" si="2"/>
        <v>416666.67</v>
      </c>
      <c r="D34" s="19">
        <f t="shared" si="3"/>
        <v>10000</v>
      </c>
      <c r="E34" s="19">
        <f t="shared" si="0"/>
        <v>426666.67</v>
      </c>
      <c r="F34" s="22"/>
      <c r="G34" s="19">
        <f t="shared" si="1"/>
        <v>426666.67</v>
      </c>
      <c r="H34" s="21">
        <v>30</v>
      </c>
      <c r="I34" s="19">
        <f t="shared" si="4"/>
        <v>2916666.6100000013</v>
      </c>
    </row>
    <row r="35" spans="1:9">
      <c r="A35" s="17">
        <v>18</v>
      </c>
      <c r="B35" s="18">
        <v>40390</v>
      </c>
      <c r="C35" s="19">
        <f t="shared" si="2"/>
        <v>416666.67</v>
      </c>
      <c r="D35" s="19">
        <f t="shared" si="3"/>
        <v>8750</v>
      </c>
      <c r="E35" s="19">
        <f t="shared" si="0"/>
        <v>425416.67</v>
      </c>
      <c r="F35" s="22"/>
      <c r="G35" s="19">
        <f t="shared" si="1"/>
        <v>425416.67</v>
      </c>
      <c r="H35" s="21">
        <v>30</v>
      </c>
      <c r="I35" s="19">
        <f t="shared" si="4"/>
        <v>2499999.9400000013</v>
      </c>
    </row>
    <row r="36" spans="1:9">
      <c r="A36" s="17">
        <v>19</v>
      </c>
      <c r="B36" s="18">
        <v>40421</v>
      </c>
      <c r="C36" s="19">
        <f t="shared" si="2"/>
        <v>416666.67</v>
      </c>
      <c r="D36" s="19">
        <f t="shared" si="3"/>
        <v>7500</v>
      </c>
      <c r="E36" s="19">
        <f t="shared" si="0"/>
        <v>424166.67</v>
      </c>
      <c r="F36" s="22"/>
      <c r="G36" s="19">
        <f t="shared" si="1"/>
        <v>424166.67</v>
      </c>
      <c r="H36" s="21">
        <v>30</v>
      </c>
      <c r="I36" s="19">
        <f t="shared" si="4"/>
        <v>2083333.2700000014</v>
      </c>
    </row>
    <row r="37" spans="1:9">
      <c r="A37" s="17">
        <v>20</v>
      </c>
      <c r="B37" s="18">
        <v>40451</v>
      </c>
      <c r="C37" s="19">
        <f t="shared" si="2"/>
        <v>416666.67</v>
      </c>
      <c r="D37" s="19">
        <f t="shared" si="3"/>
        <v>6250</v>
      </c>
      <c r="E37" s="19">
        <f t="shared" si="0"/>
        <v>422916.67</v>
      </c>
      <c r="F37" s="22"/>
      <c r="G37" s="19">
        <f t="shared" si="1"/>
        <v>422916.67</v>
      </c>
      <c r="H37" s="21">
        <v>30</v>
      </c>
      <c r="I37" s="19">
        <f t="shared" si="4"/>
        <v>1666666.6000000015</v>
      </c>
    </row>
    <row r="38" spans="1:9">
      <c r="A38" s="17">
        <v>21</v>
      </c>
      <c r="B38" s="18">
        <v>40482</v>
      </c>
      <c r="C38" s="19">
        <f t="shared" si="2"/>
        <v>416666.67</v>
      </c>
      <c r="D38" s="19">
        <f t="shared" si="3"/>
        <v>5000</v>
      </c>
      <c r="E38" s="19">
        <f t="shared" si="0"/>
        <v>421666.67</v>
      </c>
      <c r="F38" s="22"/>
      <c r="G38" s="19">
        <f t="shared" si="1"/>
        <v>421666.67</v>
      </c>
      <c r="H38" s="21">
        <v>30</v>
      </c>
      <c r="I38" s="19">
        <f t="shared" si="4"/>
        <v>1249999.9300000016</v>
      </c>
    </row>
    <row r="39" spans="1:9">
      <c r="A39" s="17">
        <v>22</v>
      </c>
      <c r="B39" s="18">
        <v>40512</v>
      </c>
      <c r="C39" s="19">
        <f t="shared" si="2"/>
        <v>416666.67</v>
      </c>
      <c r="D39" s="19">
        <f t="shared" si="3"/>
        <v>3750</v>
      </c>
      <c r="E39" s="19">
        <f t="shared" si="0"/>
        <v>420416.67</v>
      </c>
      <c r="F39" s="22"/>
      <c r="G39" s="19">
        <f t="shared" si="1"/>
        <v>420416.67</v>
      </c>
      <c r="H39" s="21">
        <v>30</v>
      </c>
      <c r="I39" s="19">
        <f t="shared" si="4"/>
        <v>833333.26000000164</v>
      </c>
    </row>
    <row r="40" spans="1:9">
      <c r="A40" s="17">
        <v>23</v>
      </c>
      <c r="B40" s="18">
        <v>40543</v>
      </c>
      <c r="C40" s="19">
        <f t="shared" si="2"/>
        <v>416666.67</v>
      </c>
      <c r="D40" s="19">
        <f t="shared" si="3"/>
        <v>2500</v>
      </c>
      <c r="E40" s="19">
        <f t="shared" si="0"/>
        <v>419166.67</v>
      </c>
      <c r="F40" s="22"/>
      <c r="G40" s="19">
        <f t="shared" si="1"/>
        <v>419166.67</v>
      </c>
      <c r="H40" s="21">
        <v>30</v>
      </c>
      <c r="I40" s="19">
        <f t="shared" si="4"/>
        <v>416666.59000000166</v>
      </c>
    </row>
    <row r="41" spans="1:9">
      <c r="A41" s="17">
        <v>24</v>
      </c>
      <c r="B41" s="18">
        <v>40574</v>
      </c>
      <c r="C41" s="19">
        <f>ROUND(($D$5/24),2)-0.08</f>
        <v>416666.58999999997</v>
      </c>
      <c r="D41" s="19">
        <f t="shared" si="3"/>
        <v>1250</v>
      </c>
      <c r="E41" s="19">
        <f t="shared" si="0"/>
        <v>417916.58999999997</v>
      </c>
      <c r="F41" s="22"/>
      <c r="G41" s="19">
        <f t="shared" si="1"/>
        <v>417916.58999999997</v>
      </c>
      <c r="H41" s="21">
        <v>30</v>
      </c>
      <c r="I41" s="19">
        <f t="shared" si="4"/>
        <v>1.6880221664905548E-9</v>
      </c>
    </row>
    <row r="42" spans="1:9">
      <c r="A42" s="19"/>
      <c r="B42" s="23" t="s">
        <v>20</v>
      </c>
      <c r="C42" s="24">
        <f>SUM(C17:C41)</f>
        <v>10000000</v>
      </c>
      <c r="D42" s="24">
        <f>SUM(D17:D41)</f>
        <v>375000</v>
      </c>
      <c r="E42" s="24">
        <f>SUM(E17:E41)</f>
        <v>10375000</v>
      </c>
      <c r="F42" s="24">
        <f>SUM(F18:F41)</f>
        <v>2386250</v>
      </c>
      <c r="G42" s="24">
        <f>SUM(G17:G41)</f>
        <v>12761249.999999998</v>
      </c>
      <c r="H42" s="25"/>
    </row>
    <row r="43" spans="1:9">
      <c r="C43" s="2">
        <f>C42-D5</f>
        <v>0</v>
      </c>
    </row>
    <row r="44" spans="1:9">
      <c r="E44" s="26" t="s">
        <v>21</v>
      </c>
      <c r="F44" s="27"/>
    </row>
    <row r="45" spans="1:9">
      <c r="D45" s="5" t="s">
        <v>22</v>
      </c>
      <c r="E45" s="2">
        <f>C42</f>
        <v>10000000</v>
      </c>
      <c r="I45" s="28"/>
    </row>
    <row r="46" spans="1:9">
      <c r="D46" s="5" t="s">
        <v>23</v>
      </c>
      <c r="E46" s="29">
        <f>D42</f>
        <v>375000</v>
      </c>
      <c r="F46" s="37"/>
      <c r="H46" s="30"/>
    </row>
    <row r="47" spans="1:9">
      <c r="D47" s="31" t="s">
        <v>3</v>
      </c>
      <c r="E47" s="3">
        <f>SUM(E45:E46)</f>
        <v>10375000</v>
      </c>
      <c r="F47" s="3"/>
      <c r="H47" s="30"/>
    </row>
    <row r="48" spans="1:9" ht="8.25" customHeight="1">
      <c r="D48" s="5"/>
      <c r="H48" s="30"/>
    </row>
    <row r="49" spans="3:16">
      <c r="D49" s="5" t="s">
        <v>24</v>
      </c>
      <c r="E49" s="8">
        <f>(E45*23%)+E45</f>
        <v>12300000</v>
      </c>
      <c r="H49" s="30"/>
    </row>
    <row r="50" spans="3:16">
      <c r="D50" s="5" t="s">
        <v>25</v>
      </c>
      <c r="E50" s="29">
        <f>(E46*23%)+E46</f>
        <v>461250</v>
      </c>
      <c r="F50" s="37"/>
      <c r="H50" s="30"/>
    </row>
    <row r="51" spans="3:16">
      <c r="D51" s="31" t="s">
        <v>26</v>
      </c>
      <c r="E51" s="3">
        <f>SUM(E49:E50)</f>
        <v>12761250</v>
      </c>
      <c r="F51" s="3"/>
    </row>
    <row r="53" spans="3:16">
      <c r="E53" s="8"/>
      <c r="F53" s="8"/>
    </row>
    <row r="54" spans="3:16">
      <c r="E54" s="8"/>
      <c r="F54" s="8"/>
      <c r="G54" s="8"/>
    </row>
    <row r="55" spans="3:16">
      <c r="E55" s="8"/>
      <c r="F55" s="8"/>
      <c r="G55" s="8"/>
    </row>
    <row r="56" spans="3:16" s="36" customFormat="1" ht="12.75">
      <c r="C56" s="3" t="s">
        <v>27</v>
      </c>
      <c r="D56" s="42" t="s">
        <v>33</v>
      </c>
      <c r="E56" s="40"/>
      <c r="F56" s="40"/>
      <c r="G56" s="40"/>
      <c r="H56" s="38"/>
      <c r="I56" s="38"/>
      <c r="J56" s="38"/>
      <c r="K56" s="35"/>
      <c r="L56" s="35"/>
      <c r="M56" s="35"/>
      <c r="N56" s="35"/>
      <c r="O56" s="35"/>
      <c r="P56" s="35"/>
    </row>
    <row r="57" spans="3:16" s="36" customFormat="1" ht="12.75">
      <c r="C57" s="35"/>
      <c r="D57" s="39"/>
      <c r="E57" s="37"/>
      <c r="F57" s="37"/>
      <c r="G57" s="37"/>
      <c r="H57" s="35"/>
      <c r="I57" s="35"/>
      <c r="J57" s="35"/>
      <c r="K57" s="35"/>
      <c r="L57" s="35"/>
      <c r="M57" s="35"/>
      <c r="N57" s="35"/>
      <c r="O57" s="35"/>
      <c r="P57" s="35"/>
    </row>
    <row r="58" spans="3:16" s="36" customFormat="1" ht="15">
      <c r="C58" s="35"/>
      <c r="D58" s="41" t="s">
        <v>32</v>
      </c>
      <c r="E58" s="40"/>
      <c r="F58" s="40"/>
      <c r="G58" s="40"/>
      <c r="H58" s="38"/>
      <c r="I58" s="38"/>
      <c r="J58" s="38"/>
      <c r="K58" s="38"/>
      <c r="L58" s="38"/>
      <c r="M58" s="38"/>
      <c r="N58" s="38"/>
      <c r="O58" s="38"/>
      <c r="P58" s="38"/>
    </row>
    <row r="59" spans="3:16">
      <c r="E59" s="8"/>
      <c r="F59" s="8"/>
    </row>
  </sheetData>
  <mergeCells count="5">
    <mergeCell ref="F13:J13"/>
    <mergeCell ref="A3:G3"/>
    <mergeCell ref="H3:I3"/>
    <mergeCell ref="A4:G4"/>
    <mergeCell ref="F12:J12"/>
  </mergeCells>
  <printOptions horizontalCentered="1"/>
  <pageMargins left="0.31" right="0.19685039370078741" top="0.36" bottom="0.39370078740157483" header="0.16" footer="0.19685039370078741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symulacja równe raty</vt:lpstr>
      <vt:lpstr>Arkusz1</vt:lpstr>
      <vt:lpstr>'symulacja równe raty'!Obszar_wydruku</vt:lpstr>
      <vt:lpstr>'symulacja równe raty'!Tytuły_wydruku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Mirka</dc:creator>
  <cp:lastModifiedBy>Ewa Wrodarczyk</cp:lastModifiedBy>
  <cp:lastPrinted>2016-08-17T08:17:33Z</cp:lastPrinted>
  <dcterms:created xsi:type="dcterms:W3CDTF">2015-01-30T08:51:39Z</dcterms:created>
  <dcterms:modified xsi:type="dcterms:W3CDTF">2016-08-24T08:41:49Z</dcterms:modified>
</cp:coreProperties>
</file>